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30" windowWidth="13935" windowHeight="7620"/>
  </bookViews>
  <sheets>
    <sheet name="FLUJO DE CAJA" sheetId="1" r:id="rId1"/>
  </sheets>
  <externalReferences>
    <externalReference r:id="rId2"/>
  </externalReferences>
  <calcPr calcId="125725"/>
</workbook>
</file>

<file path=xl/calcChain.xml><?xml version="1.0" encoding="utf-8"?>
<calcChain xmlns="http://schemas.openxmlformats.org/spreadsheetml/2006/main">
  <c r="C24" i="1"/>
  <c r="D24" s="1"/>
  <c r="E24" s="1"/>
  <c r="F24" s="1"/>
  <c r="G24" s="1"/>
  <c r="B23"/>
  <c r="B25" s="1"/>
  <c r="C17"/>
  <c r="D17" s="1"/>
  <c r="E17" s="1"/>
  <c r="F17" s="1"/>
  <c r="G17" s="1"/>
  <c r="H17" s="1"/>
  <c r="G16"/>
  <c r="F16"/>
  <c r="E16"/>
  <c r="D16"/>
  <c r="C16"/>
  <c r="G15"/>
  <c r="F15"/>
  <c r="E15"/>
  <c r="D15"/>
  <c r="C15"/>
  <c r="C14"/>
  <c r="D14" s="1"/>
  <c r="E14" s="1"/>
  <c r="F14" s="1"/>
  <c r="G14" s="1"/>
  <c r="H14" s="1"/>
  <c r="C13"/>
  <c r="D13" s="1"/>
  <c r="E13" s="1"/>
  <c r="F13" s="1"/>
  <c r="G13" s="1"/>
  <c r="H13" s="1"/>
  <c r="M10"/>
  <c r="C10"/>
  <c r="D10" s="1"/>
  <c r="E10" s="1"/>
  <c r="F10" s="1"/>
  <c r="G10" s="1"/>
  <c r="H10" s="1"/>
  <c r="C9"/>
  <c r="D9" s="1"/>
  <c r="E9" s="1"/>
  <c r="F9" s="1"/>
  <c r="G9" s="1"/>
  <c r="H9" s="1"/>
  <c r="C8"/>
  <c r="C25" s="1"/>
  <c r="J6"/>
  <c r="H6"/>
  <c r="H11" s="1"/>
  <c r="H18" s="1"/>
  <c r="G6"/>
  <c r="F6"/>
  <c r="F11" s="1"/>
  <c r="F18" s="1"/>
  <c r="E6"/>
  <c r="D6"/>
  <c r="D11" s="1"/>
  <c r="D18" s="1"/>
  <c r="F19" l="1"/>
  <c r="F20" s="1"/>
  <c r="H19"/>
  <c r="H20" s="1"/>
  <c r="D19"/>
  <c r="D20" s="1"/>
  <c r="E11"/>
  <c r="E18" s="1"/>
  <c r="G11"/>
  <c r="G18" s="1"/>
  <c r="D21" l="1"/>
  <c r="D22" s="1"/>
  <c r="D25" s="1"/>
  <c r="F21"/>
  <c r="F22" s="1"/>
  <c r="F25" s="1"/>
  <c r="H21"/>
  <c r="H22" s="1"/>
  <c r="H25" s="1"/>
  <c r="E19"/>
  <c r="E20" s="1"/>
  <c r="G19"/>
  <c r="G20" s="1"/>
  <c r="G21" l="1"/>
  <c r="G22" s="1"/>
  <c r="G25" s="1"/>
  <c r="E21"/>
  <c r="E22" s="1"/>
  <c r="E25" s="1"/>
</calcChain>
</file>

<file path=xl/sharedStrings.xml><?xml version="1.0" encoding="utf-8"?>
<sst xmlns="http://schemas.openxmlformats.org/spreadsheetml/2006/main" count="23" uniqueCount="23">
  <si>
    <t>CONCEPTO</t>
  </si>
  <si>
    <t>Ingresos:</t>
  </si>
  <si>
    <t>Ventas</t>
  </si>
  <si>
    <t>( - ) Costo de producción</t>
  </si>
  <si>
    <t>Materia prima</t>
  </si>
  <si>
    <t>Mano de obra directa</t>
  </si>
  <si>
    <t>Costos indirectos de fabricación</t>
  </si>
  <si>
    <t xml:space="preserve"> = Utilidad bruta</t>
  </si>
  <si>
    <t>( - ) Gastos administrativos</t>
  </si>
  <si>
    <t>Gasto mano de obra indirecta</t>
  </si>
  <si>
    <t>Gasto administrativo de operación.</t>
  </si>
  <si>
    <t>Pago de interés</t>
  </si>
  <si>
    <t>Pago de capital</t>
  </si>
  <si>
    <t>Gasto de ventas</t>
  </si>
  <si>
    <t xml:space="preserve"> = Utilidad antes de participación</t>
  </si>
  <si>
    <t>( - )15% participación trabajadores</t>
  </si>
  <si>
    <t xml:space="preserve"> = Utilidad antes de impuestos</t>
  </si>
  <si>
    <t>( - )25% Impuesto a la renta</t>
  </si>
  <si>
    <t xml:space="preserve"> = Utilidad neta</t>
  </si>
  <si>
    <t>( - ) Inversión</t>
  </si>
  <si>
    <t>+ Depreciación</t>
  </si>
  <si>
    <t xml:space="preserve"> = Flujos netos de efectivo</t>
  </si>
  <si>
    <t>FLUJO DE CAJA</t>
  </si>
</sst>
</file>

<file path=xl/styles.xml><?xml version="1.0" encoding="utf-8"?>
<styleSheet xmlns="http://schemas.openxmlformats.org/spreadsheetml/2006/main">
  <numFmts count="1">
    <numFmt numFmtId="164" formatCode="_(* #,##0.00_);_(* \(#,##0.00\);_(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right" vertical="top" wrapText="1"/>
    </xf>
    <xf numFmtId="4" fontId="2" fillId="0" borderId="1" xfId="0" applyNumberFormat="1" applyFont="1" applyBorder="1" applyAlignment="1">
      <alignment horizontal="right" vertical="top" wrapText="1"/>
    </xf>
    <xf numFmtId="164" fontId="3" fillId="0" borderId="1" xfId="1" applyFont="1" applyBorder="1" applyAlignment="1">
      <alignment horizontal="right" vertical="top" wrapText="1"/>
    </xf>
    <xf numFmtId="0" fontId="3" fillId="0" borderId="1" xfId="0" applyFont="1" applyBorder="1" applyAlignment="1">
      <alignment horizontal="left" vertical="top" wrapText="1"/>
    </xf>
    <xf numFmtId="4" fontId="3" fillId="0" borderId="1" xfId="0" applyNumberFormat="1" applyFont="1" applyBorder="1" applyAlignment="1">
      <alignment horizontal="right" vertical="top" wrapText="1"/>
    </xf>
    <xf numFmtId="0" fontId="3" fillId="0" borderId="1" xfId="0" applyFont="1" applyBorder="1" applyAlignment="1">
      <alignment horizontal="right" vertical="top" wrapText="1"/>
    </xf>
    <xf numFmtId="4" fontId="2" fillId="0" borderId="1" xfId="1" applyNumberFormat="1" applyFont="1" applyBorder="1" applyAlignment="1">
      <alignment horizontal="right" vertical="top" wrapText="1"/>
    </xf>
    <xf numFmtId="0" fontId="0" fillId="0" borderId="0" xfId="0" applyAlignment="1">
      <alignment horizontal="right"/>
    </xf>
    <xf numFmtId="0" fontId="4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ALCULOS%20TESIS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EMANDA INSATISFESCHA"/>
      <sheetName val="PRECIO PROM."/>
      <sheetName val="INV. FIJA"/>
      <sheetName val="CAP. TRAB."/>
      <sheetName val="RES. INVERSION"/>
      <sheetName val="DEPRES."/>
      <sheetName val="AMORTIZACION"/>
      <sheetName val="COST. PRODU."/>
      <sheetName val="MANO OBRA IND."/>
      <sheetName val="GAST. ADM. OPERAC."/>
      <sheetName val="GASTO VENTA"/>
      <sheetName val="G. PROM.  PUB."/>
      <sheetName val="G. FINANC."/>
      <sheetName val="RESUM. COST. GAST."/>
      <sheetName val="PROYEC. COSTOS Y GAST."/>
      <sheetName val="COSTOS FIJOS"/>
      <sheetName val="COSTOS VAR."/>
      <sheetName val="VENTA PROY."/>
      <sheetName val="FLUJO DE CAJA"/>
      <sheetName val="BAL. PROY. RESUL."/>
      <sheetName val="ENTRADA EFEC."/>
      <sheetName val="REL. BENEF. COST."/>
      <sheetName val="VAN Y TIR"/>
    </sheetNames>
    <sheetDataSet>
      <sheetData sheetId="0"/>
      <sheetData sheetId="1"/>
      <sheetData sheetId="2"/>
      <sheetData sheetId="3"/>
      <sheetData sheetId="4">
        <row r="5">
          <cell r="B5">
            <v>30271.399999999998</v>
          </cell>
        </row>
      </sheetData>
      <sheetData sheetId="5"/>
      <sheetData sheetId="6">
        <row r="10">
          <cell r="C10">
            <v>2812.3339363084751</v>
          </cell>
          <cell r="D10">
            <v>2995.7398397555526</v>
          </cell>
        </row>
        <row r="11">
          <cell r="C11">
            <v>2273.1007651524756</v>
          </cell>
          <cell r="D11">
            <v>3534.9730109115521</v>
          </cell>
        </row>
        <row r="12">
          <cell r="C12">
            <v>1636.8056231883961</v>
          </cell>
          <cell r="D12">
            <v>4171.2681528756311</v>
          </cell>
        </row>
        <row r="13">
          <cell r="C13">
            <v>885.97735567078246</v>
          </cell>
          <cell r="D13">
            <v>4922.0964203932454</v>
          </cell>
        </row>
      </sheetData>
      <sheetData sheetId="7"/>
      <sheetData sheetId="8"/>
      <sheetData sheetId="9"/>
      <sheetData sheetId="10"/>
      <sheetData sheetId="11"/>
      <sheetData sheetId="12"/>
      <sheetData sheetId="13">
        <row r="6">
          <cell r="B6">
            <v>420</v>
          </cell>
        </row>
        <row r="7">
          <cell r="B7">
            <v>12600</v>
          </cell>
        </row>
        <row r="8">
          <cell r="B8">
            <v>951.25</v>
          </cell>
        </row>
        <row r="10">
          <cell r="B10">
            <v>1800.0192000000002</v>
          </cell>
        </row>
        <row r="12">
          <cell r="B12">
            <v>1977.6</v>
          </cell>
        </row>
      </sheetData>
      <sheetData sheetId="14">
        <row r="12">
          <cell r="B12">
            <v>1606.8</v>
          </cell>
        </row>
        <row r="13">
          <cell r="B13">
            <v>1359.3810000000001</v>
          </cell>
        </row>
        <row r="16">
          <cell r="B16">
            <v>3269.3112000000001</v>
          </cell>
        </row>
        <row r="17">
          <cell r="B17">
            <v>2538.7625760640276</v>
          </cell>
        </row>
      </sheetData>
      <sheetData sheetId="15"/>
      <sheetData sheetId="16"/>
      <sheetData sheetId="17">
        <row r="7">
          <cell r="D7">
            <v>35280</v>
          </cell>
        </row>
        <row r="8">
          <cell r="D8">
            <v>49392</v>
          </cell>
        </row>
        <row r="9">
          <cell r="D9">
            <v>63504</v>
          </cell>
        </row>
        <row r="10">
          <cell r="D10">
            <v>77616</v>
          </cell>
        </row>
        <row r="11">
          <cell r="D11">
            <v>91728</v>
          </cell>
        </row>
      </sheetData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M29"/>
  <sheetViews>
    <sheetView tabSelected="1" zoomScale="90" zoomScaleNormal="90" workbookViewId="0">
      <selection activeCell="M10" sqref="M10"/>
    </sheetView>
  </sheetViews>
  <sheetFormatPr baseColWidth="10" defaultRowHeight="15"/>
  <cols>
    <col min="1" max="1" width="35.5703125" customWidth="1"/>
    <col min="2" max="2" width="13.7109375" customWidth="1"/>
    <col min="3" max="3" width="15.140625" customWidth="1"/>
    <col min="4" max="4" width="14.7109375" customWidth="1"/>
    <col min="5" max="5" width="13.5703125" customWidth="1"/>
    <col min="6" max="6" width="13.7109375" customWidth="1"/>
    <col min="7" max="7" width="13.140625" customWidth="1"/>
    <col min="8" max="8" width="15.140625" customWidth="1"/>
  </cols>
  <sheetData>
    <row r="2" spans="1:13">
      <c r="A2" s="11" t="s">
        <v>22</v>
      </c>
      <c r="B2" s="11"/>
      <c r="C2" s="11"/>
      <c r="D2" s="11"/>
      <c r="E2" s="11"/>
      <c r="F2" s="11"/>
      <c r="G2" s="11"/>
      <c r="H2" s="11"/>
    </row>
    <row r="4" spans="1:13" ht="15.75">
      <c r="A4" s="1" t="s">
        <v>0</v>
      </c>
      <c r="B4" s="2">
        <v>0</v>
      </c>
      <c r="C4" s="2">
        <v>1</v>
      </c>
      <c r="D4" s="2">
        <v>2</v>
      </c>
      <c r="E4" s="2">
        <v>3</v>
      </c>
      <c r="F4" s="2">
        <v>4</v>
      </c>
      <c r="G4" s="2">
        <v>5</v>
      </c>
      <c r="H4" s="2">
        <v>6</v>
      </c>
    </row>
    <row r="5" spans="1:13" ht="15.75">
      <c r="A5" s="1" t="s">
        <v>1</v>
      </c>
      <c r="B5" s="1"/>
      <c r="C5" s="1"/>
      <c r="D5" s="1"/>
      <c r="E5" s="1"/>
      <c r="F5" s="1"/>
      <c r="G5" s="1"/>
      <c r="H5" s="1"/>
    </row>
    <row r="6" spans="1:13" ht="15.75">
      <c r="A6" s="1" t="s">
        <v>2</v>
      </c>
      <c r="B6" s="1"/>
      <c r="C6" s="3"/>
      <c r="D6" s="4">
        <f>('[1]VENTA PROY.'!D7)</f>
        <v>35280</v>
      </c>
      <c r="E6" s="4">
        <f>('[1]VENTA PROY.'!D8)</f>
        <v>49392</v>
      </c>
      <c r="F6" s="4">
        <f>('[1]VENTA PROY.'!D9)</f>
        <v>63504</v>
      </c>
      <c r="G6" s="4">
        <f>('[1]VENTA PROY.'!D10)</f>
        <v>77616</v>
      </c>
      <c r="H6" s="4">
        <f>('[1]VENTA PROY.'!D11)</f>
        <v>91728</v>
      </c>
      <c r="J6" s="5">
        <f>(I6*0.08)+I6</f>
        <v>0</v>
      </c>
    </row>
    <row r="7" spans="1:13" ht="15.75">
      <c r="A7" s="1" t="s">
        <v>3</v>
      </c>
      <c r="B7" s="1"/>
      <c r="C7" s="3"/>
      <c r="D7" s="3"/>
      <c r="E7" s="3"/>
      <c r="F7" s="3"/>
      <c r="G7" s="3"/>
      <c r="H7" s="3"/>
    </row>
    <row r="8" spans="1:13" ht="15.75">
      <c r="A8" s="6" t="s">
        <v>4</v>
      </c>
      <c r="B8" s="1"/>
      <c r="C8" s="7">
        <f>('[1]RESUM. COST. GAST.'!B6)</f>
        <v>420</v>
      </c>
      <c r="D8" s="8"/>
      <c r="E8" s="7"/>
      <c r="F8" s="7"/>
      <c r="G8" s="7"/>
      <c r="H8" s="7"/>
    </row>
    <row r="9" spans="1:13" ht="15.75">
      <c r="A9" s="6" t="s">
        <v>5</v>
      </c>
      <c r="B9" s="1"/>
      <c r="C9" s="7">
        <f>('[1]RESUM. COST. GAST.'!B7)</f>
        <v>12600</v>
      </c>
      <c r="D9" s="5">
        <f>(C9*0.08)+C9</f>
        <v>13608</v>
      </c>
      <c r="E9" s="5">
        <f t="shared" ref="E9:H10" si="0">(D9*0.08)+D9</f>
        <v>14696.64</v>
      </c>
      <c r="F9" s="5">
        <f t="shared" si="0"/>
        <v>15872.3712</v>
      </c>
      <c r="G9" s="5">
        <f t="shared" si="0"/>
        <v>17142.160896000001</v>
      </c>
      <c r="H9" s="5">
        <f t="shared" si="0"/>
        <v>18513.533767680001</v>
      </c>
    </row>
    <row r="10" spans="1:13" ht="15.75">
      <c r="A10" s="6" t="s">
        <v>6</v>
      </c>
      <c r="B10" s="1"/>
      <c r="C10" s="7">
        <f>('[1]RESUM. COST. GAST.'!B8)</f>
        <v>951.25</v>
      </c>
      <c r="D10" s="5">
        <f>(C10*0.08)+C10</f>
        <v>1027.3499999999999</v>
      </c>
      <c r="E10" s="5">
        <f t="shared" si="0"/>
        <v>1109.538</v>
      </c>
      <c r="F10" s="5">
        <f t="shared" si="0"/>
        <v>1198.3010400000001</v>
      </c>
      <c r="G10" s="5">
        <f t="shared" si="0"/>
        <v>1294.1651232000002</v>
      </c>
      <c r="H10" s="5">
        <f t="shared" si="0"/>
        <v>1397.6983330560001</v>
      </c>
      <c r="K10">
        <v>32440.04</v>
      </c>
      <c r="L10">
        <v>201600</v>
      </c>
      <c r="M10">
        <f>(K10/L10)</f>
        <v>0.16091289682539683</v>
      </c>
    </row>
    <row r="11" spans="1:13" ht="15.75">
      <c r="A11" s="1" t="s">
        <v>7</v>
      </c>
      <c r="B11" s="1"/>
      <c r="C11" s="4"/>
      <c r="D11" s="9">
        <f>D6-(D9+D10)</f>
        <v>20644.650000000001</v>
      </c>
      <c r="E11" s="9">
        <f t="shared" ref="E11:H11" si="1">E6-(E9+E10)</f>
        <v>33585.822</v>
      </c>
      <c r="F11" s="9">
        <f t="shared" si="1"/>
        <v>46433.32776</v>
      </c>
      <c r="G11" s="9">
        <f t="shared" si="1"/>
        <v>59179.673980799998</v>
      </c>
      <c r="H11" s="9">
        <f t="shared" si="1"/>
        <v>71816.767899263999</v>
      </c>
    </row>
    <row r="12" spans="1:13" ht="15.75">
      <c r="A12" s="1" t="s">
        <v>8</v>
      </c>
      <c r="B12" s="1"/>
      <c r="C12" s="3"/>
      <c r="D12" s="3"/>
      <c r="E12" s="3"/>
      <c r="F12" s="3"/>
      <c r="G12" s="3"/>
      <c r="H12" s="3"/>
    </row>
    <row r="13" spans="1:13" ht="15.75">
      <c r="A13" s="6" t="s">
        <v>9</v>
      </c>
      <c r="B13" s="1"/>
      <c r="C13" s="7">
        <f>('[1]RESUM. COST. GAST.'!B10)</f>
        <v>1800.0192000000002</v>
      </c>
      <c r="D13" s="5">
        <f>(C13*0.08)+C13</f>
        <v>1944.0207360000002</v>
      </c>
      <c r="E13" s="5">
        <f t="shared" ref="E13:H13" si="2">(D13*0.08)+D13</f>
        <v>2099.5423948800003</v>
      </c>
      <c r="F13" s="5">
        <f t="shared" si="2"/>
        <v>2267.5057864704004</v>
      </c>
      <c r="G13" s="5">
        <f t="shared" si="2"/>
        <v>2448.9062493880324</v>
      </c>
      <c r="H13" s="5">
        <f t="shared" si="2"/>
        <v>2644.8187493390751</v>
      </c>
    </row>
    <row r="14" spans="1:13" ht="15.75">
      <c r="A14" s="6" t="s">
        <v>10</v>
      </c>
      <c r="B14" s="1"/>
      <c r="C14" s="7">
        <f>('[1]PROYEC. COSTOS Y GAST.'!B12)</f>
        <v>1606.8</v>
      </c>
      <c r="D14" s="5">
        <f t="shared" ref="D14:H17" si="3">(C14*0.08)+C14</f>
        <v>1735.3440000000001</v>
      </c>
      <c r="E14" s="5">
        <f t="shared" si="3"/>
        <v>1874.1715200000001</v>
      </c>
      <c r="F14" s="5">
        <f t="shared" si="3"/>
        <v>2024.1052416000002</v>
      </c>
      <c r="G14" s="5">
        <f t="shared" si="3"/>
        <v>2186.0336609280002</v>
      </c>
      <c r="H14" s="5">
        <f t="shared" si="3"/>
        <v>2360.9163538022403</v>
      </c>
    </row>
    <row r="15" spans="1:13" ht="15.75">
      <c r="A15" s="6" t="s">
        <v>11</v>
      </c>
      <c r="B15" s="1"/>
      <c r="C15" s="7">
        <f>('[1]PROYEC. COSTOS Y GAST.'!B16)</f>
        <v>3269.3112000000001</v>
      </c>
      <c r="D15" s="5">
        <f>([1]AMORTIZACION!C10)</f>
        <v>2812.3339363084751</v>
      </c>
      <c r="E15" s="5">
        <f>([1]AMORTIZACION!C11)</f>
        <v>2273.1007651524756</v>
      </c>
      <c r="F15" s="5">
        <f>([1]AMORTIZACION!C12)</f>
        <v>1636.8056231883961</v>
      </c>
      <c r="G15" s="5">
        <f>([1]AMORTIZACION!C13)</f>
        <v>885.97735567078246</v>
      </c>
      <c r="H15" s="5">
        <v>0</v>
      </c>
    </row>
    <row r="16" spans="1:13" ht="15.75">
      <c r="A16" s="6" t="s">
        <v>12</v>
      </c>
      <c r="B16" s="1"/>
      <c r="C16" s="7">
        <f>('[1]PROYEC. COSTOS Y GAST.'!B17)</f>
        <v>2538.7625760640276</v>
      </c>
      <c r="D16" s="5">
        <f>([1]AMORTIZACION!D10)</f>
        <v>2995.7398397555526</v>
      </c>
      <c r="E16" s="5">
        <f>([1]AMORTIZACION!D11)</f>
        <v>3534.9730109115521</v>
      </c>
      <c r="F16" s="5">
        <f>([1]AMORTIZACION!D12)</f>
        <v>4171.2681528756311</v>
      </c>
      <c r="G16" s="5">
        <f>([1]AMORTIZACION!D13)</f>
        <v>4922.0964203932454</v>
      </c>
      <c r="H16" s="5"/>
    </row>
    <row r="17" spans="1:8" ht="15.75">
      <c r="A17" s="6" t="s">
        <v>13</v>
      </c>
      <c r="B17" s="3"/>
      <c r="C17" s="7">
        <f>('[1]RESUM. COST. GAST.'!B12)</f>
        <v>1977.6</v>
      </c>
      <c r="D17" s="5">
        <f t="shared" si="3"/>
        <v>2135.808</v>
      </c>
      <c r="E17" s="5">
        <f t="shared" si="3"/>
        <v>2306.6726399999998</v>
      </c>
      <c r="F17" s="5">
        <f t="shared" si="3"/>
        <v>2491.2064511999997</v>
      </c>
      <c r="G17" s="5">
        <f t="shared" si="3"/>
        <v>2690.5029672959995</v>
      </c>
      <c r="H17" s="5">
        <f t="shared" si="3"/>
        <v>2905.7432046796794</v>
      </c>
    </row>
    <row r="18" spans="1:8" ht="15.75">
      <c r="A18" s="1" t="s">
        <v>14</v>
      </c>
      <c r="B18" s="3"/>
      <c r="C18" s="4"/>
      <c r="D18" s="4">
        <f>D11-(D13+D14+D15+D16+D17)</f>
        <v>9021.4034879359715</v>
      </c>
      <c r="E18" s="4">
        <f>E11-(E13+E14+E15+E16+E17)</f>
        <v>21497.361669055972</v>
      </c>
      <c r="F18" s="4">
        <f t="shared" ref="F18:H18" si="4">F11-(F13+F14+F15+F16+F17)</f>
        <v>33842.436504665573</v>
      </c>
      <c r="G18" s="4">
        <f t="shared" si="4"/>
        <v>46046.157327123939</v>
      </c>
      <c r="H18" s="4">
        <f t="shared" si="4"/>
        <v>63905.289591443005</v>
      </c>
    </row>
    <row r="19" spans="1:8" ht="15.75">
      <c r="A19" s="6" t="s">
        <v>15</v>
      </c>
      <c r="B19" s="3"/>
      <c r="C19" s="8"/>
      <c r="D19" s="7">
        <f>(D18*0.15)</f>
        <v>1353.2105231903956</v>
      </c>
      <c r="E19" s="7">
        <f t="shared" ref="E19:H19" si="5">(E18*0.15)</f>
        <v>3224.6042503583958</v>
      </c>
      <c r="F19" s="7">
        <f t="shared" si="5"/>
        <v>5076.3654756998358</v>
      </c>
      <c r="G19" s="7">
        <f t="shared" si="5"/>
        <v>6906.9235990685911</v>
      </c>
      <c r="H19" s="7">
        <f t="shared" si="5"/>
        <v>9585.7934387164496</v>
      </c>
    </row>
    <row r="20" spans="1:8" ht="15.75">
      <c r="A20" s="1" t="s">
        <v>16</v>
      </c>
      <c r="B20" s="3"/>
      <c r="C20" s="4"/>
      <c r="D20" s="4">
        <f>(D18-D19)</f>
        <v>7668.1929647455763</v>
      </c>
      <c r="E20" s="4">
        <f t="shared" ref="E20:H20" si="6">(E18-E19)</f>
        <v>18272.757418697576</v>
      </c>
      <c r="F20" s="4">
        <f t="shared" si="6"/>
        <v>28766.071028965736</v>
      </c>
      <c r="G20" s="4">
        <f t="shared" si="6"/>
        <v>39139.233728055347</v>
      </c>
      <c r="H20" s="4">
        <f t="shared" si="6"/>
        <v>54319.496152726555</v>
      </c>
    </row>
    <row r="21" spans="1:8" ht="15.75">
      <c r="A21" s="6" t="s">
        <v>17</v>
      </c>
      <c r="B21" s="3"/>
      <c r="C21" s="8"/>
      <c r="D21" s="7">
        <f>(D20*0.25)</f>
        <v>1917.0482411863941</v>
      </c>
      <c r="E21" s="7">
        <f t="shared" ref="E21:H21" si="7">(E20*0.25)</f>
        <v>4568.1893546743941</v>
      </c>
      <c r="F21" s="7">
        <f t="shared" si="7"/>
        <v>7191.5177572414341</v>
      </c>
      <c r="G21" s="7">
        <f t="shared" si="7"/>
        <v>9784.8084320138369</v>
      </c>
      <c r="H21" s="7">
        <f t="shared" si="7"/>
        <v>13579.874038181639</v>
      </c>
    </row>
    <row r="22" spans="1:8" ht="15.75">
      <c r="A22" s="1" t="s">
        <v>18</v>
      </c>
      <c r="B22" s="3"/>
      <c r="C22" s="3"/>
      <c r="D22" s="4">
        <f>(D20-D21)</f>
        <v>5751.1447235591822</v>
      </c>
      <c r="E22" s="4">
        <f t="shared" ref="E22:H22" si="8">(E20-E21)</f>
        <v>13704.568064023182</v>
      </c>
      <c r="F22" s="4">
        <f t="shared" si="8"/>
        <v>21574.553271724304</v>
      </c>
      <c r="G22" s="4">
        <f t="shared" si="8"/>
        <v>29354.425296041511</v>
      </c>
      <c r="H22" s="4">
        <f t="shared" si="8"/>
        <v>40739.622114544916</v>
      </c>
    </row>
    <row r="23" spans="1:8" ht="15.75">
      <c r="A23" s="6" t="s">
        <v>19</v>
      </c>
      <c r="B23" s="7">
        <f>('[1]RES. INVERSION'!B5)</f>
        <v>30271.399999999998</v>
      </c>
      <c r="C23" s="3"/>
      <c r="D23" s="3"/>
      <c r="E23" s="3"/>
      <c r="F23" s="3"/>
      <c r="G23" s="3"/>
      <c r="H23" s="3"/>
    </row>
    <row r="24" spans="1:8" ht="15.75">
      <c r="A24" s="6" t="s">
        <v>20</v>
      </c>
      <c r="B24" s="3"/>
      <c r="C24" s="7">
        <f>('[1]PROYEC. COSTOS Y GAST.'!B13)</f>
        <v>1359.3810000000001</v>
      </c>
      <c r="D24" s="7">
        <f>(C24)</f>
        <v>1359.3810000000001</v>
      </c>
      <c r="E24" s="7">
        <f t="shared" ref="E24:G24" si="9">(D24)</f>
        <v>1359.3810000000001</v>
      </c>
      <c r="F24" s="7">
        <f t="shared" si="9"/>
        <v>1359.3810000000001</v>
      </c>
      <c r="G24" s="7">
        <f t="shared" si="9"/>
        <v>1359.3810000000001</v>
      </c>
      <c r="H24" s="7"/>
    </row>
    <row r="25" spans="1:8" ht="15.75">
      <c r="A25" s="1" t="s">
        <v>21</v>
      </c>
      <c r="B25" s="4">
        <f>SUM(B5:B24)</f>
        <v>30271.399999999998</v>
      </c>
      <c r="C25" s="4">
        <f>SUM(C5:C24)</f>
        <v>26523.123976064031</v>
      </c>
      <c r="D25" s="4">
        <f>SUM(D22:D24)</f>
        <v>7110.5257235591826</v>
      </c>
      <c r="E25" s="4">
        <f>SUM(E22:E24)</f>
        <v>15063.949064023182</v>
      </c>
      <c r="F25" s="4">
        <f>SUM(F22:F24)</f>
        <v>22933.934271724305</v>
      </c>
      <c r="G25" s="4">
        <f>SUM(G22:G24)</f>
        <v>30713.806296041512</v>
      </c>
      <c r="H25" s="4">
        <f>SUM(H22:H24)</f>
        <v>40739.622114544916</v>
      </c>
    </row>
    <row r="26" spans="1:8">
      <c r="B26" s="10"/>
    </row>
    <row r="27" spans="1:8">
      <c r="B27" s="10"/>
    </row>
    <row r="28" spans="1:8">
      <c r="B28" s="10"/>
    </row>
    <row r="29" spans="1:8">
      <c r="B29" s="10"/>
    </row>
  </sheetData>
  <mergeCells count="1">
    <mergeCell ref="A2:H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FLUJO DE CAJA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Milton Garcia</dc:creator>
  <cp:lastModifiedBy>Liliana</cp:lastModifiedBy>
  <dcterms:created xsi:type="dcterms:W3CDTF">2010-10-19T21:30:51Z</dcterms:created>
  <dcterms:modified xsi:type="dcterms:W3CDTF">2010-11-05T16:38:17Z</dcterms:modified>
</cp:coreProperties>
</file>